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https://nacionaldesegurosperu-my.sharepoint.com/personal/dfernandez_nacionaldeseguros_com_pe/Documents/UTS/Legal/Cotizador/"/>
    </mc:Choice>
  </mc:AlternateContent>
  <xr:revisionPtr revIDLastSave="5442" documentId="8_{99B708A1-B2BF-42D7-91D9-9E2B99CF79B9}" xr6:coauthVersionLast="47" xr6:coauthVersionMax="47" xr10:uidLastSave="{299C9AAF-91A1-4004-9CAA-7D12B52B84C0}"/>
  <workbookProtection workbookAlgorithmName="SHA-512" workbookHashValue="25I8FSxL8qGrROto1K1rMoqweiQdk6QkbXWwp10jSw0y05SJIuV3CXPSSHUupR6APZz4tUnS4ZvCxDfXH8950w==" workbookSaltValue="LxUnU07jdYvLs1MwfQ12lw==" workbookSpinCount="100000" lockStructure="1"/>
  <bookViews>
    <workbookView xWindow="-120" yWindow="-120" windowWidth="29040" windowHeight="15720" xr2:uid="{2969B171-21F7-40A5-B485-F99E51D3EE83}"/>
  </bookViews>
  <sheets>
    <sheet name="COTIZADOR_ Cauciones y Fianzas" sheetId="6" r:id="rId1"/>
    <sheet name="Hoja1" sheetId="13" state="hidden" r:id="rId2"/>
  </sheets>
  <definedNames>
    <definedName name="Abancay">#REF!</definedName>
    <definedName name="Acobamba">#REF!</definedName>
    <definedName name="Acomayo">#REF!</definedName>
    <definedName name="Aduaneras">Hoja1!$H$4:$H$12</definedName>
    <definedName name="Aija">#REF!</definedName>
    <definedName name="Alto_Amazonas">#REF!</definedName>
    <definedName name="Amazonas">#REF!</definedName>
    <definedName name="Amazonas_">#REF!</definedName>
    <definedName name="Ambo">#REF!</definedName>
    <definedName name="Ancash">#REF!</definedName>
    <definedName name="Ancash_">#REF!</definedName>
    <definedName name="Andahuaylas">#REF!</definedName>
    <definedName name="Angaraes">#REF!</definedName>
    <definedName name="Anta">#REF!</definedName>
    <definedName name="Antabamba">#REF!</definedName>
    <definedName name="Antonio_Raymondi">#REF!</definedName>
    <definedName name="Apurimac">#REF!</definedName>
    <definedName name="Apurimac_">#REF!</definedName>
    <definedName name="_xlnm.Print_Area" localSheetId="0">'COTIZADOR_ Cauciones y Fianzas'!$B$1:$I$28</definedName>
    <definedName name="Arequipa">#REF!</definedName>
    <definedName name="Arequipa_">#REF!</definedName>
    <definedName name="Ascope">#REF!</definedName>
    <definedName name="Asuncion">#REF!</definedName>
    <definedName name="Atalaya">#REF!</definedName>
    <definedName name="Ayabaca">#REF!</definedName>
    <definedName name="Ayacucho">#REF!</definedName>
    <definedName name="Ayacucho_">#REF!</definedName>
    <definedName name="Aymaraes">#REF!</definedName>
    <definedName name="Azangaro">#REF!</definedName>
    <definedName name="Bagua">#REF!</definedName>
    <definedName name="Barranca">#REF!</definedName>
    <definedName name="Bellavista">#REF!</definedName>
    <definedName name="Bolivar">#REF!</definedName>
    <definedName name="Bolognesi">#REF!</definedName>
    <definedName name="Bongara">#REF!</definedName>
    <definedName name="Cajabamba">#REF!</definedName>
    <definedName name="Cajamarca">#REF!</definedName>
    <definedName name="Cajamarca_">#REF!</definedName>
    <definedName name="Cajatambo">#REF!</definedName>
    <definedName name="Calca">#REF!</definedName>
    <definedName name="Callao">#REF!</definedName>
    <definedName name="Callao_">#REF!</definedName>
    <definedName name="Camana">#REF!</definedName>
    <definedName name="Canas">#REF!</definedName>
    <definedName name="Canchis">#REF!</definedName>
    <definedName name="Candarave">#REF!</definedName>
    <definedName name="Cangallo">#REF!</definedName>
    <definedName name="Canta">#REF!</definedName>
    <definedName name="Cañete">#REF!</definedName>
    <definedName name="Carabaya">#REF!</definedName>
    <definedName name="Caraveli">#REF!</definedName>
    <definedName name="Carhuaz">#REF!</definedName>
    <definedName name="Carlos_Fermin_Fitzca">#REF!</definedName>
    <definedName name="Casma">#REF!</definedName>
    <definedName name="Castilla">#REF!</definedName>
    <definedName name="Castrovirreyna">#REF!</definedName>
    <definedName name="Caylloma">#REF!</definedName>
    <definedName name="Celendin">#REF!</definedName>
    <definedName name="Chachapoyas">#REF!</definedName>
    <definedName name="Chanchamayo">#REF!</definedName>
    <definedName name="Chepen">#REF!</definedName>
    <definedName name="Chiclayo">#REF!</definedName>
    <definedName name="Chincha">#REF!</definedName>
    <definedName name="Chincheros">#REF!</definedName>
    <definedName name="Chota">#REF!</definedName>
    <definedName name="Chucuito">#REF!</definedName>
    <definedName name="Chumbivilcas">#REF!</definedName>
    <definedName name="Chupaca">#REF!</definedName>
    <definedName name="Churcampa">#REF!</definedName>
    <definedName name="Concepcion">#REF!</definedName>
    <definedName name="Condesuyos">#REF!</definedName>
    <definedName name="Condorcanqui">#REF!</definedName>
    <definedName name="Contractuales">Hoja1!$G$4:$G$11</definedName>
    <definedName name="Contralmirante_Villa">#REF!</definedName>
    <definedName name="Contumaza">#REF!</definedName>
    <definedName name="Coronel_Portillo">#REF!</definedName>
    <definedName name="Corongo">#REF!</definedName>
    <definedName name="Cotabambas">#REF!</definedName>
    <definedName name="Cusco">#REF!</definedName>
    <definedName name="Cusco_">#REF!</definedName>
    <definedName name="Cutervo">#REF!</definedName>
    <definedName name="Daniel_Alcides_Carri">#REF!</definedName>
    <definedName name="Datem_del_Marañon">#REF!</definedName>
    <definedName name="Departamentos">#REF!</definedName>
    <definedName name="Dos_de_Mayo">#REF!</definedName>
    <definedName name="El_Collao">#REF!</definedName>
    <definedName name="El_Dorado">#REF!</definedName>
    <definedName name="Espinar">#REF!</definedName>
    <definedName name="Ferreñafe">#REF!</definedName>
    <definedName name="Fianza_GOO">Hoja1!$D$12:$D$13</definedName>
    <definedName name="General_Sanchez_Cerr">#REF!</definedName>
    <definedName name="Gran_Chimu">#REF!</definedName>
    <definedName name="Grau">#REF!</definedName>
    <definedName name="Huacaybamba">#REF!</definedName>
    <definedName name="Hualgayoc">#REF!</definedName>
    <definedName name="Huallaga">#REF!</definedName>
    <definedName name="Huamalies">#REF!</definedName>
    <definedName name="Huamanga">#REF!</definedName>
    <definedName name="Huanca_Sancos">#REF!</definedName>
    <definedName name="Huancabamba">#REF!</definedName>
    <definedName name="Huancane">#REF!</definedName>
    <definedName name="Huancavelica">#REF!</definedName>
    <definedName name="Huancavelica_">#REF!</definedName>
    <definedName name="Huancayo">#REF!</definedName>
    <definedName name="Huanta">#REF!</definedName>
    <definedName name="Huanuco">#REF!</definedName>
    <definedName name="Huanuco_">#REF!</definedName>
    <definedName name="Huaral">#REF!</definedName>
    <definedName name="Huaraz">#REF!</definedName>
    <definedName name="Huari">#REF!</definedName>
    <definedName name="Huarmey">#REF!</definedName>
    <definedName name="Huarochiri">#REF!</definedName>
    <definedName name="Huaura">#REF!</definedName>
    <definedName name="Huaylas">#REF!</definedName>
    <definedName name="Huaytara">#REF!</definedName>
    <definedName name="Ica">#REF!</definedName>
    <definedName name="Ica_">#REF!</definedName>
    <definedName name="Ilo">#REF!</definedName>
    <definedName name="Impositivas">Hoja1!$J$4:$J$5</definedName>
    <definedName name="Islay">#REF!</definedName>
    <definedName name="Jaen">#REF!</definedName>
    <definedName name="Jauja">#REF!</definedName>
    <definedName name="Jorge_Basadre">#REF!</definedName>
    <definedName name="Julcan">#REF!</definedName>
    <definedName name="Junin">#REF!</definedName>
    <definedName name="Junin_">#REF!</definedName>
    <definedName name="La_Convencion">#REF!</definedName>
    <definedName name="La_Libertad">#REF!</definedName>
    <definedName name="La_Mar">#REF!</definedName>
    <definedName name="La_Union">#REF!</definedName>
    <definedName name="Lamas">#REF!</definedName>
    <definedName name="Lambayeque">#REF!</definedName>
    <definedName name="Lambayeque_">#REF!</definedName>
    <definedName name="Lampa">#REF!</definedName>
    <definedName name="Lauricocha">#REF!</definedName>
    <definedName name="Leoncio_Prado">#REF!</definedName>
    <definedName name="Lima">#REF!</definedName>
    <definedName name="Lima_">#REF!</definedName>
    <definedName name="Loreto">#REF!</definedName>
    <definedName name="Loreto_">#REF!</definedName>
    <definedName name="Lucanas">#REF!</definedName>
    <definedName name="Luya">#REF!</definedName>
    <definedName name="Madre_de_Dios">#REF!</definedName>
    <definedName name="Manu">#REF!</definedName>
    <definedName name="Marañon">#REF!</definedName>
    <definedName name="Mariscal_Caceres">#REF!</definedName>
    <definedName name="Mariscal_Luzuriaga">#REF!</definedName>
    <definedName name="Mariscal_Nieto">#REF!</definedName>
    <definedName name="Mariscal_Ramon_Castilla">#REF!</definedName>
    <definedName name="Maynas">#REF!</definedName>
    <definedName name="Melgar">#REF!</definedName>
    <definedName name="Moho">#REF!</definedName>
    <definedName name="Moquegua">#REF!</definedName>
    <definedName name="Moquegua_">#REF!</definedName>
    <definedName name="Morropon">#REF!</definedName>
    <definedName name="Moyobamba">#REF!</definedName>
    <definedName name="Nazca">#REF!</definedName>
    <definedName name="Obligaciones">Hoja1!$D$3:$D$7</definedName>
    <definedName name="Ocros">#REF!</definedName>
    <definedName name="Otuzco">#REF!</definedName>
    <definedName name="Oxapampa">#REF!</definedName>
    <definedName name="Oyon">#REF!</definedName>
    <definedName name="Pacasmayo">#REF!</definedName>
    <definedName name="Pachitea">#REF!</definedName>
    <definedName name="Padre_Abad">#REF!</definedName>
    <definedName name="Paita">#REF!</definedName>
    <definedName name="Pallasca">#REF!</definedName>
    <definedName name="Palpa">#REF!</definedName>
    <definedName name="Parinacochas">#REF!</definedName>
    <definedName name="Paruro">#REF!</definedName>
    <definedName name="Pasco">#REF!</definedName>
    <definedName name="Pasco_">#REF!</definedName>
    <definedName name="Pataz">#REF!</definedName>
    <definedName name="Paucar_del_Sara_Sara">#REF!</definedName>
    <definedName name="Paucartambo">#REF!</definedName>
    <definedName name="Picota">#REF!</definedName>
    <definedName name="Pisco">#REF!</definedName>
    <definedName name="Piura">#REF!</definedName>
    <definedName name="Piura_">#REF!</definedName>
    <definedName name="Póliza_de_Caución">Hoja1!$E$12:$E$15</definedName>
    <definedName name="Pomabamba">#REF!</definedName>
    <definedName name="Provincias">#REF!</definedName>
    <definedName name="Puerto_Inca">#REF!</definedName>
    <definedName name="Puno">#REF!</definedName>
    <definedName name="Puno_">#REF!</definedName>
    <definedName name="Purus">#REF!</definedName>
    <definedName name="Quispicanchi">#REF!</definedName>
    <definedName name="Recuay">#REF!</definedName>
    <definedName name="Requena">#REF!</definedName>
    <definedName name="Rioja">#REF!</definedName>
    <definedName name="Rodriguez_de_Mendoza">#REF!</definedName>
    <definedName name="San_Antonio_de_Putin">#REF!</definedName>
    <definedName name="San_Ignacio">#REF!</definedName>
    <definedName name="San_Marcos">#REF!</definedName>
    <definedName name="San_Martin">#REF!</definedName>
    <definedName name="San_Martin_">#REF!</definedName>
    <definedName name="San_Miguel">#REF!</definedName>
    <definedName name="San_Pablo">#REF!</definedName>
    <definedName name="San_Roman">#REF!</definedName>
    <definedName name="Sanchez_Carrion">#REF!</definedName>
    <definedName name="Sandia">#REF!</definedName>
    <definedName name="Santa">#REF!</definedName>
    <definedName name="Santa_Cruz">#REF!</definedName>
    <definedName name="Santiago_de_Chuco">#REF!</definedName>
    <definedName name="Satipo">#REF!</definedName>
    <definedName name="Sechura">#REF!</definedName>
    <definedName name="Sihuas">#REF!</definedName>
    <definedName name="Sucre">#REF!</definedName>
    <definedName name="Sullana">#REF!</definedName>
    <definedName name="Tacna">#REF!</definedName>
    <definedName name="Tacna_">#REF!</definedName>
    <definedName name="Tahuamanu">#REF!</definedName>
    <definedName name="Talara">#REF!</definedName>
    <definedName name="Tambopata">#REF!</definedName>
    <definedName name="Tarata">#REF!</definedName>
    <definedName name="Tarma">#REF!</definedName>
    <definedName name="Tayacaja">#REF!</definedName>
    <definedName name="Tocache">#REF!</definedName>
    <definedName name="Trujillo">#REF!</definedName>
    <definedName name="Tumbes">#REF!</definedName>
    <definedName name="Tumbes_">#REF!</definedName>
    <definedName name="Ucayali">#REF!</definedName>
    <definedName name="Ucayali_">#REF!</definedName>
    <definedName name="Urubamba">#REF!</definedName>
    <definedName name="Utcubamba">#REF!</definedName>
    <definedName name="Victor_Fajardo">#REF!</definedName>
    <definedName name="Vilcas_Huaman">#REF!</definedName>
    <definedName name="Viru">#REF!</definedName>
    <definedName name="Yarowilca">#REF!</definedName>
    <definedName name="Yauli">#REF!</definedName>
    <definedName name="Yauyos">#REF!</definedName>
    <definedName name="Yungay">#REF!</definedName>
    <definedName name="Yunguyo">#REF!</definedName>
    <definedName name="Zarumilla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5" i="6" l="1" a="1"/>
  <c r="E15" i="6" s="1"/>
  <c r="E14" i="6" a="1"/>
  <c r="E14" i="6" s="1"/>
  <c r="B23" i="6"/>
  <c r="B19" i="6" l="1"/>
  <c r="B24" i="6"/>
  <c r="B20" i="6"/>
  <c r="B21" i="6"/>
  <c r="B22" i="6"/>
  <c r="E16" i="6" l="1" a="1"/>
  <c r="E16" i="6" s="1"/>
  <c r="E13" i="6" a="1"/>
  <c r="E13" i="6" s="1"/>
  <c r="G13" i="6" s="1" a="1"/>
  <c r="G13" i="6" s="1"/>
  <c r="B27" i="6"/>
  <c r="B26" i="6"/>
  <c r="B25" i="6"/>
  <c r="G14" i="6" a="1"/>
  <c r="G14" i="6" s="1"/>
  <c r="G15" i="6" a="1"/>
  <c r="G15" i="6" s="1"/>
  <c r="G16" i="6" a="1"/>
  <c r="G16" i="6" s="1"/>
  <c r="C9" i="6"/>
  <c r="F5" i="6"/>
  <c r="C12" i="6" l="1"/>
  <c r="D12" i="6"/>
  <c r="I10" i="6" l="1"/>
  <c r="H15" i="6" l="1"/>
  <c r="I15" i="6" s="1"/>
  <c r="H14" i="6"/>
  <c r="I14" i="6" s="1"/>
  <c r="H16" i="6"/>
  <c r="I16" i="6" s="1"/>
  <c r="E17" i="6"/>
  <c r="G17" i="6" l="1"/>
  <c r="H13" i="6"/>
  <c r="H17" i="6" s="1"/>
  <c r="I13" i="6" l="1"/>
  <c r="I17" i="6" s="1"/>
  <c r="B34" i="6" l="1" a="1"/>
  <c r="B34" i="6" s="1"/>
  <c r="B33" i="6" a="1"/>
  <c r="B33" i="6" s="1"/>
  <c r="B32" i="6" a="1"/>
  <c r="B32" i="6" s="1"/>
  <c r="B37" i="6"/>
  <c r="B31" i="6"/>
  <c r="B29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<sst xmlns="http://schemas.openxmlformats.org/spreadsheetml/2006/main" count="54" uniqueCount="43">
  <si>
    <t>IGV</t>
  </si>
  <si>
    <t>TOTAL</t>
  </si>
  <si>
    <t>Moneda</t>
  </si>
  <si>
    <t>Obligación</t>
  </si>
  <si>
    <t>PRIMA COMERCIAL</t>
  </si>
  <si>
    <t>PRIMA                  TOTAL</t>
  </si>
  <si>
    <t>Fiel cumplimiento</t>
  </si>
  <si>
    <t>Adelanto de materiales</t>
  </si>
  <si>
    <t>Adelanto directo</t>
  </si>
  <si>
    <t>Adelanto directo por Avance de obra</t>
  </si>
  <si>
    <t>Buen manejo de anticipo</t>
  </si>
  <si>
    <t>Seriedad de oferta</t>
  </si>
  <si>
    <t>Monto diferencial de la propuesta</t>
  </si>
  <si>
    <t>Agente de Carga Internacional</t>
  </si>
  <si>
    <t>Agente de Aduanas</t>
  </si>
  <si>
    <t>Servicio de Entrega Rápida</t>
  </si>
  <si>
    <t xml:space="preserve">Admisión Temporal para Reexportación en el mismo estado. </t>
  </si>
  <si>
    <t>Devolución de IGV saldo exportador</t>
  </si>
  <si>
    <t>COTIZADOR DE PRIMAS PARA EMISIÓN DE CAUCIONES</t>
  </si>
  <si>
    <t>Tasa Referencial</t>
  </si>
  <si>
    <t>Tipo de Producto</t>
  </si>
  <si>
    <t>Fianza GOO</t>
  </si>
  <si>
    <t>Póliza de Caución</t>
  </si>
  <si>
    <t>Aduaneras</t>
  </si>
  <si>
    <t>Impositivas</t>
  </si>
  <si>
    <t>Contractuales</t>
  </si>
  <si>
    <t>Soles</t>
  </si>
  <si>
    <t>Dólares</t>
  </si>
  <si>
    <t>SUMA ASEGURADA A COTIZAR</t>
  </si>
  <si>
    <t>INGRESE PLAZO A COTIZAR</t>
  </si>
  <si>
    <t>Prima mínima</t>
  </si>
  <si>
    <t>Producto SBS:</t>
  </si>
  <si>
    <t>Código</t>
  </si>
  <si>
    <t>RG00000000000</t>
  </si>
  <si>
    <t>RG00000000001</t>
  </si>
  <si>
    <t>Nombre</t>
  </si>
  <si>
    <t>Seguro de Cauciones</t>
  </si>
  <si>
    <t>Fianza que garantiza otras obligaciones - Fianza GOO</t>
  </si>
  <si>
    <t>SELECCIONE COBERTURAS</t>
  </si>
  <si>
    <t>I. INGRESE DATOS PARA COTIZACIÓN</t>
  </si>
  <si>
    <t>Actualizado</t>
  </si>
  <si>
    <t>Seleccione</t>
  </si>
  <si>
    <t xml:space="preserve"> @dfc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</si>
</sst>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 &quot;S/.&quot;\ * #,##0.00_ ;_ &quot;S/.&quot;\ * \-#,##0.00_ ;_ &quot;S/.&quot;\ * &quot;-&quot;??_ ;_ @_ "/>
    <numFmt numFmtId="165" formatCode="_-* #,##0_-;\-* #,##0_-;_-* &quot;-&quot;??_-;_-@_-"/>
  </numFmts>
  <fonts count="1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2"/>
      <color theme="4" tint="-0.499984740745262"/>
      <name val="Aptos Narrow"/>
      <family val="2"/>
      <scheme val="minor"/>
    </font>
    <font>
      <sz val="9"/>
      <color theme="1"/>
      <name val="Aptos Narrow"/>
      <family val="2"/>
      <scheme val="minor"/>
    </font>
    <font>
      <sz val="9"/>
      <name val="Aptos Narrow"/>
      <family val="2"/>
      <scheme val="minor"/>
    </font>
    <font>
      <sz val="9"/>
      <color rgb="FF002060"/>
      <name val="Aptos Narrow"/>
      <family val="2"/>
      <scheme val="minor"/>
    </font>
    <font>
      <b/>
      <sz val="9"/>
      <color rgb="FF002060"/>
      <name val="Aptos Narrow"/>
      <family val="2"/>
      <scheme val="minor"/>
    </font>
    <font>
      <sz val="11"/>
      <color theme="1"/>
      <name val="Calibri"/>
      <family val="2"/>
    </font>
    <font>
      <b/>
      <sz val="9"/>
      <color theme="1"/>
      <name val="Aptos Narrow"/>
      <family val="2"/>
      <scheme val="minor"/>
    </font>
    <font>
      <b/>
      <sz val="9"/>
      <color theme="0"/>
      <name val="Aptos Narrow"/>
      <family val="2"/>
      <scheme val="minor"/>
    </font>
    <font>
      <sz val="8"/>
      <name val="Aptos Narrow"/>
      <family val="2"/>
      <scheme val="minor"/>
    </font>
    <font>
      <b/>
      <sz val="8"/>
      <color theme="1"/>
      <name val="Century Gothic"/>
      <family val="2"/>
    </font>
    <font>
      <sz val="8"/>
      <color theme="2" tint="-0.499984740745262"/>
      <name val="Aptos Narrow"/>
      <family val="2"/>
      <scheme val="minor"/>
    </font>
    <font>
      <sz val="9"/>
      <color theme="0" tint="-4.9989318521683403E-2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theme="2"/>
      </bottom>
      <diagonal/>
    </border>
    <border>
      <left style="thin">
        <color theme="2"/>
      </left>
      <right/>
      <top style="thin">
        <color theme="2"/>
      </top>
      <bottom/>
      <diagonal/>
    </border>
    <border>
      <left/>
      <right/>
      <top style="thin">
        <color theme="2"/>
      </top>
      <bottom/>
      <diagonal/>
    </border>
    <border>
      <left/>
      <right style="thin">
        <color theme="2"/>
      </right>
      <top style="thin">
        <color theme="2"/>
      </top>
      <bottom/>
      <diagonal/>
    </border>
    <border>
      <left style="thin">
        <color theme="2"/>
      </left>
      <right/>
      <top/>
      <bottom/>
      <diagonal/>
    </border>
    <border>
      <left/>
      <right style="thin">
        <color theme="2"/>
      </right>
      <top/>
      <bottom/>
      <diagonal/>
    </border>
    <border>
      <left style="thin">
        <color theme="2"/>
      </left>
      <right/>
      <top/>
      <bottom style="thin">
        <color theme="2"/>
      </bottom>
      <diagonal/>
    </border>
    <border>
      <left/>
      <right style="thin">
        <color theme="2"/>
      </right>
      <top/>
      <bottom style="thin">
        <color theme="2"/>
      </bottom>
      <diagonal/>
    </border>
    <border>
      <left style="thin">
        <color theme="2"/>
      </left>
      <right style="thin">
        <color theme="2"/>
      </right>
      <top style="thin">
        <color theme="2"/>
      </top>
      <bottom/>
      <diagonal/>
    </border>
    <border>
      <left style="thin">
        <color theme="2"/>
      </left>
      <right style="thin">
        <color theme="2"/>
      </right>
      <top/>
      <bottom style="thin">
        <color theme="2"/>
      </bottom>
      <diagonal/>
    </border>
    <border>
      <left style="thin">
        <color theme="2"/>
      </left>
      <right style="thin">
        <color theme="2"/>
      </right>
      <top/>
      <bottom/>
      <diagonal/>
    </border>
    <border>
      <left/>
      <right/>
      <top style="thin">
        <color theme="0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76">
    <xf numFmtId="0" fontId="0" fillId="0" borderId="0" xfId="0"/>
    <xf numFmtId="0" fontId="0" fillId="0" borderId="5" xfId="0" applyBorder="1"/>
    <xf numFmtId="0" fontId="0" fillId="0" borderId="6" xfId="0" applyBorder="1"/>
    <xf numFmtId="43" fontId="5" fillId="0" borderId="1" xfId="1" applyFont="1" applyBorder="1" applyProtection="1">
      <protection hidden="1"/>
    </xf>
    <xf numFmtId="43" fontId="5" fillId="0" borderId="1" xfId="1" applyFont="1" applyBorder="1" applyAlignment="1" applyProtection="1">
      <alignment horizontal="right"/>
      <protection hidden="1"/>
    </xf>
    <xf numFmtId="43" fontId="5" fillId="0" borderId="8" xfId="1" applyFont="1" applyBorder="1" applyProtection="1">
      <protection hidden="1"/>
    </xf>
    <xf numFmtId="0" fontId="0" fillId="0" borderId="9" xfId="0" applyBorder="1"/>
    <xf numFmtId="0" fontId="0" fillId="0" borderId="11" xfId="0" applyBorder="1"/>
    <xf numFmtId="0" fontId="0" fillId="0" borderId="10" xfId="0" applyBorder="1"/>
    <xf numFmtId="0" fontId="7" fillId="0" borderId="11" xfId="0" applyFont="1" applyBorder="1" applyAlignment="1">
      <alignment vertical="center"/>
    </xf>
    <xf numFmtId="0" fontId="7" fillId="0" borderId="5" xfId="0" applyFont="1" applyBorder="1" applyAlignment="1">
      <alignment vertical="center"/>
    </xf>
    <xf numFmtId="0" fontId="7" fillId="0" borderId="7" xfId="0" applyFont="1" applyBorder="1" applyAlignment="1">
      <alignment vertical="center"/>
    </xf>
    <xf numFmtId="0" fontId="7" fillId="0" borderId="8" xfId="0" applyFont="1" applyBorder="1" applyAlignment="1">
      <alignment vertical="center"/>
    </xf>
    <xf numFmtId="9" fontId="5" fillId="4" borderId="3" xfId="2" applyFont="1" applyFill="1" applyBorder="1" applyAlignment="1" applyProtection="1">
      <alignment horizontal="center" wrapText="1"/>
      <protection locked="0"/>
    </xf>
    <xf numFmtId="9" fontId="5" fillId="4" borderId="0" xfId="2" applyFont="1" applyFill="1" applyBorder="1" applyAlignment="1" applyProtection="1">
      <alignment horizontal="center"/>
      <protection locked="0"/>
    </xf>
    <xf numFmtId="9" fontId="5" fillId="4" borderId="1" xfId="2" applyFont="1" applyFill="1" applyBorder="1" applyAlignment="1" applyProtection="1">
      <alignment horizontal="center"/>
      <protection locked="0"/>
    </xf>
    <xf numFmtId="0" fontId="5" fillId="4" borderId="3" xfId="0" applyFont="1" applyFill="1" applyBorder="1" applyAlignment="1" applyProtection="1">
      <alignment horizontal="center"/>
      <protection locked="0"/>
    </xf>
    <xf numFmtId="0" fontId="5" fillId="4" borderId="1" xfId="0" applyFont="1" applyFill="1" applyBorder="1" applyAlignment="1" applyProtection="1">
      <alignment horizontal="center"/>
      <protection locked="0"/>
    </xf>
    <xf numFmtId="43" fontId="5" fillId="3" borderId="3" xfId="1" applyFont="1" applyFill="1" applyBorder="1" applyAlignment="1" applyProtection="1">
      <alignment horizontal="right"/>
      <protection hidden="1"/>
    </xf>
    <xf numFmtId="43" fontId="5" fillId="3" borderId="4" xfId="1" applyFont="1" applyFill="1" applyBorder="1" applyAlignment="1" applyProtection="1">
      <alignment horizontal="center"/>
      <protection hidden="1"/>
    </xf>
    <xf numFmtId="43" fontId="5" fillId="3" borderId="0" xfId="1" applyFont="1" applyFill="1" applyBorder="1" applyAlignment="1" applyProtection="1">
      <alignment horizontal="right"/>
      <protection hidden="1"/>
    </xf>
    <xf numFmtId="43" fontId="5" fillId="3" borderId="6" xfId="1" applyFont="1" applyFill="1" applyBorder="1" applyAlignment="1" applyProtection="1">
      <alignment horizontal="center"/>
      <protection hidden="1"/>
    </xf>
    <xf numFmtId="43" fontId="5" fillId="3" borderId="1" xfId="1" applyFont="1" applyFill="1" applyBorder="1" applyAlignment="1" applyProtection="1">
      <alignment horizontal="right"/>
      <protection hidden="1"/>
    </xf>
    <xf numFmtId="43" fontId="5" fillId="3" borderId="8" xfId="1" applyFont="1" applyFill="1" applyBorder="1" applyAlignment="1" applyProtection="1">
      <alignment horizontal="center"/>
      <protection hidden="1"/>
    </xf>
    <xf numFmtId="9" fontId="0" fillId="0" borderId="9" xfId="0" applyNumberFormat="1" applyBorder="1"/>
    <xf numFmtId="9" fontId="0" fillId="0" borderId="11" xfId="0" applyNumberFormat="1" applyBorder="1"/>
    <xf numFmtId="165" fontId="7" fillId="0" borderId="6" xfId="1" applyNumberFormat="1" applyFont="1" applyBorder="1" applyAlignment="1">
      <alignment vertical="center"/>
    </xf>
    <xf numFmtId="165" fontId="7" fillId="0" borderId="0" xfId="1" applyNumberFormat="1" applyFont="1" applyBorder="1" applyAlignment="1">
      <alignment vertical="center"/>
    </xf>
    <xf numFmtId="0" fontId="5" fillId="4" borderId="0" xfId="0" applyFont="1" applyFill="1" applyAlignment="1" applyProtection="1">
      <alignment horizontal="center"/>
      <protection locked="0"/>
    </xf>
    <xf numFmtId="0" fontId="0" fillId="0" borderId="2" xfId="0" applyBorder="1"/>
    <xf numFmtId="0" fontId="0" fillId="0" borderId="4" xfId="0" applyBorder="1"/>
    <xf numFmtId="0" fontId="0" fillId="0" borderId="7" xfId="0" applyBorder="1"/>
    <xf numFmtId="0" fontId="0" fillId="0" borderId="8" xfId="0" applyBorder="1"/>
    <xf numFmtId="43" fontId="5" fillId="4" borderId="3" xfId="1" applyFont="1" applyFill="1" applyBorder="1" applyAlignment="1" applyProtection="1">
      <alignment horizontal="center" wrapText="1"/>
      <protection locked="0"/>
    </xf>
    <xf numFmtId="0" fontId="3" fillId="0" borderId="0" xfId="0" applyFont="1" applyProtection="1">
      <protection locked="0"/>
    </xf>
    <xf numFmtId="0" fontId="3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vertical="top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3" fillId="3" borderId="0" xfId="0" applyFont="1" applyFill="1" applyAlignment="1" applyProtection="1">
      <alignment vertical="center"/>
      <protection locked="0"/>
    </xf>
    <xf numFmtId="0" fontId="11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alignment vertical="top" wrapText="1"/>
      <protection locked="0"/>
    </xf>
    <xf numFmtId="0" fontId="9" fillId="4" borderId="0" xfId="0" applyFont="1" applyFill="1" applyAlignment="1" applyProtection="1">
      <alignment horizontal="left"/>
      <protection locked="0"/>
    </xf>
    <xf numFmtId="0" fontId="3" fillId="4" borderId="0" xfId="0" applyFont="1" applyFill="1" applyAlignment="1" applyProtection="1">
      <alignment vertical="center"/>
      <protection locked="0"/>
    </xf>
    <xf numFmtId="0" fontId="3" fillId="0" borderId="10" xfId="0" applyFont="1" applyBorder="1" applyAlignment="1" applyProtection="1">
      <alignment horizontal="center" vertical="center"/>
      <protection locked="0"/>
    </xf>
    <xf numFmtId="0" fontId="4" fillId="4" borderId="2" xfId="0" applyFont="1" applyFill="1" applyBorder="1" applyAlignment="1" applyProtection="1">
      <alignment horizontal="left" vertical="center" wrapText="1"/>
      <protection locked="0"/>
    </xf>
    <xf numFmtId="0" fontId="4" fillId="4" borderId="5" xfId="0" applyFont="1" applyFill="1" applyBorder="1" applyAlignment="1" applyProtection="1">
      <alignment horizontal="left" vertical="center" wrapText="1"/>
      <protection locked="0"/>
    </xf>
    <xf numFmtId="0" fontId="4" fillId="4" borderId="7" xfId="0" applyFont="1" applyFill="1" applyBorder="1" applyAlignment="1" applyProtection="1">
      <alignment horizontal="left" vertical="center" wrapText="1"/>
      <protection locked="0"/>
    </xf>
    <xf numFmtId="0" fontId="6" fillId="0" borderId="7" xfId="0" applyFont="1" applyBorder="1" applyAlignment="1" applyProtection="1">
      <alignment horizontal="left"/>
      <protection locked="0"/>
    </xf>
    <xf numFmtId="9" fontId="6" fillId="0" borderId="1" xfId="2" applyFont="1" applyBorder="1" applyAlignment="1" applyProtection="1">
      <alignment horizontal="left"/>
      <protection locked="0"/>
    </xf>
    <xf numFmtId="0" fontId="5" fillId="0" borderId="1" xfId="0" applyFont="1" applyBorder="1" applyProtection="1">
      <protection locked="0"/>
    </xf>
    <xf numFmtId="0" fontId="8" fillId="0" borderId="9" xfId="0" applyFont="1" applyBorder="1" applyAlignment="1" applyProtection="1">
      <alignment horizontal="center" vertical="center"/>
      <protection hidden="1"/>
    </xf>
    <xf numFmtId="10" fontId="3" fillId="0" borderId="10" xfId="0" applyNumberFormat="1" applyFont="1" applyBorder="1" applyAlignment="1" applyProtection="1">
      <alignment horizontal="center" vertical="center"/>
      <protection hidden="1"/>
    </xf>
    <xf numFmtId="0" fontId="9" fillId="5" borderId="0" xfId="0" applyFont="1" applyFill="1" applyAlignment="1" applyProtection="1">
      <alignment horizontal="center" vertical="center" wrapText="1"/>
      <protection hidden="1"/>
    </xf>
    <xf numFmtId="43" fontId="5" fillId="3" borderId="3" xfId="1" applyFont="1" applyFill="1" applyBorder="1" applyAlignment="1" applyProtection="1">
      <alignment horizontal="center"/>
      <protection hidden="1"/>
    </xf>
    <xf numFmtId="43" fontId="5" fillId="3" borderId="0" xfId="1" applyFont="1" applyFill="1" applyBorder="1" applyAlignment="1" applyProtection="1">
      <alignment horizontal="center"/>
      <protection hidden="1"/>
    </xf>
    <xf numFmtId="43" fontId="5" fillId="3" borderId="1" xfId="1" applyFont="1" applyFill="1" applyBorder="1" applyAlignment="1" applyProtection="1">
      <alignment horizontal="center"/>
      <protection hidden="1"/>
    </xf>
    <xf numFmtId="0" fontId="3" fillId="0" borderId="0" xfId="0" applyFont="1" applyProtection="1">
      <protection hidden="1"/>
    </xf>
    <xf numFmtId="0" fontId="3" fillId="0" borderId="0" xfId="0" applyFont="1" applyAlignment="1" applyProtection="1">
      <alignment wrapText="1"/>
      <protection hidden="1"/>
    </xf>
    <xf numFmtId="0" fontId="8" fillId="0" borderId="9" xfId="0" applyFont="1" applyBorder="1" applyAlignment="1">
      <alignment horizontal="center" vertical="center"/>
    </xf>
    <xf numFmtId="0" fontId="12" fillId="0" borderId="0" xfId="0" applyFont="1" applyAlignment="1" applyProtection="1">
      <alignment horizontal="center"/>
      <protection hidden="1"/>
    </xf>
    <xf numFmtId="14" fontId="12" fillId="0" borderId="0" xfId="0" applyNumberFormat="1" applyFont="1" applyAlignment="1" applyProtection="1">
      <alignment horizontal="center" vertical="center"/>
      <protection hidden="1"/>
    </xf>
    <xf numFmtId="0" fontId="9" fillId="0" borderId="0" xfId="0" applyFont="1" applyAlignment="1" applyProtection="1">
      <alignment horizontal="left" vertical="center"/>
      <protection hidden="1"/>
    </xf>
    <xf numFmtId="43" fontId="3" fillId="0" borderId="5" xfId="1" applyFont="1" applyBorder="1" applyAlignment="1" applyProtection="1">
      <alignment horizontal="center" vertical="center"/>
      <protection locked="0"/>
    </xf>
    <xf numFmtId="43" fontId="3" fillId="0" borderId="0" xfId="1" applyFont="1" applyBorder="1" applyAlignment="1" applyProtection="1">
      <alignment horizontal="center" vertical="center"/>
      <protection locked="0"/>
    </xf>
    <xf numFmtId="0" fontId="2" fillId="4" borderId="0" xfId="0" applyFont="1" applyFill="1" applyAlignment="1" applyProtection="1">
      <alignment horizontal="center"/>
      <protection hidden="1"/>
    </xf>
    <xf numFmtId="0" fontId="2" fillId="4" borderId="0" xfId="0" applyFont="1" applyFill="1" applyAlignment="1" applyProtection="1">
      <alignment horizontal="center"/>
      <protection locked="0"/>
    </xf>
    <xf numFmtId="0" fontId="8" fillId="0" borderId="5" xfId="0" applyFont="1" applyBorder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top" wrapText="1"/>
      <protection hidden="1"/>
    </xf>
    <xf numFmtId="0" fontId="3" fillId="0" borderId="0" xfId="0" applyFont="1" applyAlignment="1" applyProtection="1">
      <alignment horizontal="center" vertical="center" wrapText="1"/>
      <protection locked="0"/>
    </xf>
    <xf numFmtId="0" fontId="9" fillId="2" borderId="0" xfId="0" applyFont="1" applyFill="1" applyAlignment="1" applyProtection="1">
      <alignment horizontal="left"/>
      <protection hidden="1"/>
    </xf>
    <xf numFmtId="0" fontId="3" fillId="4" borderId="12" xfId="0" applyFont="1" applyFill="1" applyBorder="1" applyAlignment="1" applyProtection="1">
      <alignment horizontal="left" vertical="top" wrapText="1"/>
      <protection hidden="1"/>
    </xf>
    <xf numFmtId="0" fontId="3" fillId="4" borderId="0" xfId="0" applyFont="1" applyFill="1" applyAlignment="1" applyProtection="1">
      <alignment horizontal="left" vertical="top" wrapText="1"/>
      <protection hidden="1"/>
    </xf>
    <xf numFmtId="0" fontId="3" fillId="0" borderId="0" xfId="0" applyFont="1" applyAlignment="1" applyProtection="1">
      <alignment horizontal="left" vertical="top" wrapText="1"/>
      <protection hidden="1"/>
    </xf>
    <xf numFmtId="0" fontId="13" fillId="0" borderId="0" xfId="0" applyFont="1" applyProtection="1">
      <protection locked="0"/>
    </xf>
  </cellXfs>
  <cellStyles count="4">
    <cellStyle name="Millares" xfId="1" builtinId="3"/>
    <cellStyle name="Moneda 2" xfId="3" xr:uid="{9074B046-AB2C-41B7-855B-72815DFF5136}"/>
    <cellStyle name="Normal" xfId="0" builtinId="0"/>
    <cellStyle name="Porcentaje" xfId="2" builtinId="5"/>
  </cellStyles>
  <dxfs count="5">
    <dxf>
      <fill>
        <patternFill>
          <bgColor theme="0" tint="-4.9989318521683403E-2"/>
        </patternFill>
      </fill>
    </dxf>
    <dxf>
      <fill>
        <patternFill>
          <bgColor theme="0"/>
        </patternFill>
      </fill>
      <border>
        <right style="thin">
          <color theme="0" tint="-4.9989318521683403E-2"/>
        </right>
        <bottom style="thin">
          <color theme="0" tint="-4.9989318521683403E-2"/>
        </bottom>
      </border>
    </dxf>
    <dxf>
      <border>
        <right style="thin">
          <color theme="2"/>
        </right>
        <top style="thin">
          <color theme="2"/>
        </top>
        <bottom/>
        <vertical/>
        <horizontal/>
      </border>
    </dxf>
    <dxf>
      <font>
        <b/>
        <i/>
        <color theme="0"/>
      </font>
      <fill>
        <patternFill>
          <bgColor rgb="FF002060"/>
        </patternFill>
      </fill>
    </dxf>
    <dxf>
      <font>
        <b/>
        <i/>
        <color theme="0"/>
      </font>
      <fill>
        <patternFill>
          <bgColor rgb="FF002060"/>
        </patternFill>
      </fill>
    </dxf>
  </dxfs>
  <tableStyles count="0" defaultTableStyle="TableStyleMedium2" defaultPivotStyle="PivotStyleLight16"/>
  <colors>
    <mruColors>
      <color rgb="FFF9F9F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15240</xdr:colOff>
      <xdr:row>0</xdr:row>
      <xdr:rowOff>55246</xdr:rowOff>
    </xdr:from>
    <xdr:to>
      <xdr:col>1</xdr:col>
      <xdr:colOff>1463704</xdr:colOff>
      <xdr:row>1</xdr:row>
      <xdr:rowOff>228600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5551734-455A-48D1-BBD6-AC84F146B5C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2909" t="10591" r="2409" b="10189"/>
        <a:stretch>
          <a:fillRect/>
        </a:stretch>
      </xdr:blipFill>
      <xdr:spPr>
        <a:xfrm>
          <a:off x="310515" y="55246"/>
          <a:ext cx="1448464" cy="563879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3F4B98-50DA-4F5D-82A8-BA5D5568397C}">
  <dimension ref="B1:I47"/>
  <sheetViews>
    <sheetView showGridLines="0" showRowColHeaders="0" tabSelected="1" zoomScaleNormal="100" workbookViewId="0">
      <selection activeCell="O4" sqref="O4"/>
    </sheetView>
  </sheetViews>
  <sheetFormatPr baseColWidth="10" defaultRowHeight="12" x14ac:dyDescent="0.25"/>
  <cols>
    <col min="1" max="1" width="2.44140625" style="34" customWidth="1"/>
    <col min="2" max="2" width="25.77734375" style="34" customWidth="1"/>
    <col min="3" max="4" width="13.21875" style="34" customWidth="1"/>
    <col min="5" max="5" width="16.44140625" style="34" customWidth="1"/>
    <col min="6" max="6" width="15.44140625" style="34" customWidth="1"/>
    <col min="7" max="7" width="16.21875" style="34" bestFit="1" customWidth="1"/>
    <col min="8" max="8" width="14.5546875" style="34" customWidth="1"/>
    <col min="9" max="9" width="14" style="34" customWidth="1"/>
    <col min="10" max="10" width="3.6640625" style="34" customWidth="1"/>
    <col min="11" max="16384" width="11.5546875" style="34"/>
  </cols>
  <sheetData>
    <row r="1" spans="2:9" ht="31.2" customHeight="1" x14ac:dyDescent="0.3">
      <c r="C1" s="65" t="s">
        <v>18</v>
      </c>
      <c r="D1" s="65"/>
      <c r="E1" s="65"/>
      <c r="F1" s="65"/>
      <c r="G1" s="65"/>
      <c r="H1" s="65"/>
      <c r="I1" s="60" t="s">
        <v>40</v>
      </c>
    </row>
    <row r="2" spans="2:9" ht="22.8" customHeight="1" x14ac:dyDescent="0.3">
      <c r="C2" s="66"/>
      <c r="D2" s="66"/>
      <c r="E2" s="66"/>
      <c r="F2" s="66"/>
      <c r="G2" s="66"/>
      <c r="H2" s="66"/>
      <c r="I2" s="61">
        <v>45863</v>
      </c>
    </row>
    <row r="3" spans="2:9" s="35" customFormat="1" ht="13.8" customHeight="1" x14ac:dyDescent="0.25">
      <c r="B3" s="71" t="s">
        <v>39</v>
      </c>
      <c r="C3" s="71"/>
      <c r="D3" s="71"/>
      <c r="E3" s="71"/>
      <c r="F3" s="71"/>
      <c r="G3" s="71"/>
      <c r="H3" s="71"/>
      <c r="I3" s="71"/>
    </row>
    <row r="4" spans="2:9" s="35" customFormat="1" ht="10.199999999999999" customHeight="1" x14ac:dyDescent="0.3">
      <c r="B4" s="36"/>
      <c r="C4" s="36"/>
      <c r="D4" s="36"/>
      <c r="E4" s="37"/>
      <c r="F4" s="37"/>
      <c r="G4" s="37"/>
      <c r="H4" s="37"/>
      <c r="I4" s="37"/>
    </row>
    <row r="5" spans="2:9" ht="15" customHeight="1" x14ac:dyDescent="0.25">
      <c r="B5" s="38" t="s">
        <v>20</v>
      </c>
      <c r="C5" s="39"/>
      <c r="D5" s="37"/>
      <c r="E5" s="70"/>
      <c r="F5" s="69" t="str">
        <f>IFERROR("Esta cotizando: "&amp;_xlfn.XLOOKUP(C5,Hoja1!G18:G19,Hoja1!H18:H19)&amp;", Código de Registro SBS: "&amp;_xlfn.XLOOKUP(C5,Hoja1!G18:G19,Hoja1!I18:I19),"")</f>
        <v/>
      </c>
      <c r="G5" s="69"/>
      <c r="H5" s="69"/>
      <c r="I5" s="69"/>
    </row>
    <row r="6" spans="2:9" ht="9.6" customHeight="1" x14ac:dyDescent="0.25">
      <c r="B6" s="38"/>
      <c r="E6" s="70"/>
      <c r="F6" s="69"/>
      <c r="G6" s="69"/>
      <c r="H6" s="69"/>
      <c r="I6" s="69"/>
    </row>
    <row r="7" spans="2:9" ht="16.8" customHeight="1" x14ac:dyDescent="0.25">
      <c r="B7" s="40" t="s">
        <v>3</v>
      </c>
      <c r="C7" s="39"/>
      <c r="D7" s="37"/>
      <c r="E7" s="37"/>
      <c r="F7" s="41"/>
      <c r="G7" s="41"/>
      <c r="H7" s="41"/>
      <c r="I7" s="41"/>
    </row>
    <row r="8" spans="2:9" s="43" customFormat="1" ht="12" customHeight="1" x14ac:dyDescent="0.25">
      <c r="B8" s="42"/>
      <c r="C8" s="42"/>
      <c r="D8" s="42"/>
      <c r="E8" s="42"/>
      <c r="F8" s="42"/>
      <c r="G8" s="37"/>
      <c r="H8" s="37"/>
      <c r="I8" s="42"/>
    </row>
    <row r="9" spans="2:9" s="35" customFormat="1" ht="17.399999999999999" customHeight="1" x14ac:dyDescent="0.25">
      <c r="B9" s="59" t="s">
        <v>2</v>
      </c>
      <c r="C9" s="67" t="str">
        <f>IF(C7="contractuales","Ingrese Importe de Contrato","")</f>
        <v/>
      </c>
      <c r="D9" s="68"/>
      <c r="E9" s="42"/>
      <c r="F9" s="42"/>
      <c r="G9" s="37"/>
      <c r="H9" s="37"/>
      <c r="I9" s="51" t="s">
        <v>19</v>
      </c>
    </row>
    <row r="10" spans="2:9" s="35" customFormat="1" ht="17.399999999999999" customHeight="1" x14ac:dyDescent="0.25">
      <c r="B10" s="44" t="s">
        <v>41</v>
      </c>
      <c r="C10" s="63"/>
      <c r="D10" s="64"/>
      <c r="E10" s="42"/>
      <c r="F10" s="42"/>
      <c r="G10" s="37"/>
      <c r="H10" s="37"/>
      <c r="I10" s="52">
        <f>_xlfn.XLOOKUP(C7,Obligaciones,Hoja1!E3:E7)</f>
        <v>0</v>
      </c>
    </row>
    <row r="11" spans="2:9" s="35" customFormat="1" ht="6" customHeight="1" x14ac:dyDescent="0.3"/>
    <row r="12" spans="2:9" s="35" customFormat="1" ht="34.799999999999997" customHeight="1" x14ac:dyDescent="0.3">
      <c r="B12" s="53" t="s">
        <v>38</v>
      </c>
      <c r="C12" s="53" t="str">
        <f>IF(C7="CONTRACTUALES","INGRESE % COBERTURA REQUERIDA","")</f>
        <v/>
      </c>
      <c r="D12" s="53" t="str">
        <f>IF(AND(C7&lt;&gt;"CONTRACTUALES",OR(B13=Hoja1!H8,B13=Hoja1!J5)),"INGRESE IMPORTE DE COBERTURA REQUERIDA","")</f>
        <v/>
      </c>
      <c r="E12" s="53" t="s">
        <v>28</v>
      </c>
      <c r="F12" s="53" t="s">
        <v>29</v>
      </c>
      <c r="G12" s="53" t="s">
        <v>4</v>
      </c>
      <c r="H12" s="53" t="s">
        <v>0</v>
      </c>
      <c r="I12" s="53" t="s">
        <v>5</v>
      </c>
    </row>
    <row r="13" spans="2:9" s="35" customFormat="1" ht="23.4" customHeight="1" x14ac:dyDescent="0.25">
      <c r="B13" s="45"/>
      <c r="C13" s="13"/>
      <c r="D13" s="33"/>
      <c r="E13" s="54" t="str" cm="1">
        <f t="array" ref="E13">IFERROR(_xlfn.IFS($C$7="Aduaneras",_xlfn.XLOOKUP($B13,Hoja1!$H$5:$H$7,Hoja1!$I$5:$I$7),$D13&gt;0,$D13,$C13&gt;0,$C13*C10),"")</f>
        <v/>
      </c>
      <c r="F13" s="16"/>
      <c r="G13" s="18" t="str" cm="1">
        <f t="array" ref="G13">IFERROR(IF(F13&gt;0,_xlfn.IFS(AND($B$10="Soles",(E13*$I$10/360)*F13&lt;Hoja1!$E$20),Hoja1!$E$20,AND($B$10="Soles",(E13*$I$10/360)*F13&gt;Hoja1!$E$20),(E13*$I$10/360)*F13,AND($B$10="Dólares",(E13*$I$10/360)*F13&lt;Hoja1!$E$21),Hoja1!$E$21,AND($B$10="Dólares",(E13*$I$10/360)*F13&gt;Hoja1!$E$21),(E13*$I$10/360)*F13),""),"")</f>
        <v/>
      </c>
      <c r="H13" s="18" t="str">
        <f>IFERROR((G13)*18%,"")</f>
        <v/>
      </c>
      <c r="I13" s="19" t="str">
        <f>IFERROR(G13+H13,"")</f>
        <v/>
      </c>
    </row>
    <row r="14" spans="2:9" s="35" customFormat="1" ht="18.600000000000001" customHeight="1" x14ac:dyDescent="0.25">
      <c r="B14" s="46"/>
      <c r="C14" s="14"/>
      <c r="D14" s="14"/>
      <c r="E14" s="55" t="str" cm="1">
        <f t="array" ref="E14">IFERROR(_xlfn.IFS($C$7="Aduaneras",_xlfn.XLOOKUP($B14,Hoja1!$H$5:$H$7,Hoja1!$I$5:$I$7),$D14&gt;0,$D14,$C14&gt;0,$C14*C10),"")</f>
        <v/>
      </c>
      <c r="F14" s="28"/>
      <c r="G14" s="20" t="str" cm="1">
        <f t="array" ref="G14">IFERROR(IF(F14&gt;0,_xlfn.IFS(AND($B$10="Soles",(E14*$I$10/360)*F14&lt;Hoja1!$E$20),Hoja1!$E$20,AND($B$10="Soles",(E14*$I$10/360)*F14&gt;Hoja1!$E$20),(E14*$I$10/360)*F14,AND($B$10="Dólares",(E14*$I$10/360)*F14&lt;Hoja1!$E$21),Hoja1!$E$21,AND($B$10="Dólares",(E14*$I$10/360)*F14&gt;Hoja1!$E$21),(E14*$I$10/360)*F14),""),"")</f>
        <v/>
      </c>
      <c r="H14" s="20" t="str">
        <f>IFERROR((G14)*18%,"")</f>
        <v/>
      </c>
      <c r="I14" s="21" t="str">
        <f>IFERROR(G14+H14,"")</f>
        <v/>
      </c>
    </row>
    <row r="15" spans="2:9" s="35" customFormat="1" ht="18.600000000000001" customHeight="1" x14ac:dyDescent="0.25">
      <c r="B15" s="46"/>
      <c r="C15" s="14"/>
      <c r="D15" s="14"/>
      <c r="E15" s="55" t="str" cm="1">
        <f t="array" ref="E15">IFERROR(_xlfn.IFS($C$7="Aduaneras",_xlfn.XLOOKUP($B15,Hoja1!$H$5:$H$7,Hoja1!$I$5:$I$7),$D15&gt;0,$D15,$C15&gt;0,$C15*C10),"")</f>
        <v/>
      </c>
      <c r="F15" s="28"/>
      <c r="G15" s="20" t="str" cm="1">
        <f t="array" ref="G15">IFERROR(IF(F15&gt;0,_xlfn.IFS(AND($B$10="Soles",(E15*$I$10/360)*F15&lt;Hoja1!$E$20),Hoja1!$E$20,AND($B$10="Soles",(E15*$I$10/360)*F15&gt;Hoja1!$E$20),(E15*$I$10/360)*F15,AND($B$10="Dólares",(E15*$I$10/360)*F15&lt;Hoja1!$E$21),Hoja1!$E$21,AND($B$10="Dólares",(E15*$I$10/360)*F15&gt;Hoja1!$E$21),(E15*$I$10/360)*F15),""),"")</f>
        <v/>
      </c>
      <c r="H15" s="20" t="str">
        <f>IFERROR((G15)*18%,"")</f>
        <v/>
      </c>
      <c r="I15" s="21" t="str">
        <f>IFERROR(G15+H15,"")</f>
        <v/>
      </c>
    </row>
    <row r="16" spans="2:9" s="35" customFormat="1" ht="18.600000000000001" customHeight="1" x14ac:dyDescent="0.25">
      <c r="B16" s="47"/>
      <c r="C16" s="15"/>
      <c r="D16" s="15"/>
      <c r="E16" s="56" t="str" cm="1">
        <f t="array" ref="E16">IFERROR(_xlfn.IFS($C$7="Aduaneras",_xlfn.XLOOKUP($B16,Hoja1!$H$5:$H$7,Hoja1!$I$5:$I$7),$D16&gt;0,$D16,$C16&gt;0,$C16*C13),"")</f>
        <v/>
      </c>
      <c r="F16" s="17"/>
      <c r="G16" s="22" t="str" cm="1">
        <f t="array" ref="G16">IFERROR(IF(F16&gt;0,_xlfn.IFS(AND($B$10="Soles",(E16*$I$10/360)*F16&lt;Hoja1!$E$20),Hoja1!$E$20,AND($B$10="Soles",(E16*$I$10/360)*F16&gt;Hoja1!$E$20),(E16*$I$10/360)*F16,AND($B$10="Dólares",(E16*$I$10/360)*F16&lt;Hoja1!$E$21),Hoja1!$E$21,AND($B$10="Dólares",(E16*$I$10/360)*F16&gt;Hoja1!$E$21),(E16*$I$10/360)*F16),""),"")</f>
        <v/>
      </c>
      <c r="H16" s="22" t="str">
        <f>IFERROR((G16)*18%,"")</f>
        <v/>
      </c>
      <c r="I16" s="23" t="str">
        <f>IFERROR(G16+H16,"")</f>
        <v/>
      </c>
    </row>
    <row r="17" spans="2:9" s="35" customFormat="1" ht="16.8" customHeight="1" x14ac:dyDescent="0.25">
      <c r="B17" s="48" t="s">
        <v>1</v>
      </c>
      <c r="C17" s="49"/>
      <c r="D17" s="49"/>
      <c r="E17" s="3">
        <f>SUM(E13:E16)</f>
        <v>0</v>
      </c>
      <c r="F17" s="50"/>
      <c r="G17" s="4">
        <f>SUM(G13:G16)</f>
        <v>0</v>
      </c>
      <c r="H17" s="4">
        <f>SUM(H13:H16)</f>
        <v>0</v>
      </c>
      <c r="I17" s="5">
        <f>SUM(I13:I16)</f>
        <v>0</v>
      </c>
    </row>
    <row r="18" spans="2:9" ht="6.6" customHeight="1" x14ac:dyDescent="0.25"/>
    <row r="19" spans="2:9" s="35" customFormat="1" ht="15.6" customHeight="1" x14ac:dyDescent="0.3">
      <c r="B19" s="62" t="str">
        <f>IF(C5&lt;&gt;"","II. OBSERVACIONES","")</f>
        <v/>
      </c>
      <c r="C19" s="62"/>
      <c r="D19" s="62"/>
      <c r="E19" s="62"/>
      <c r="F19" s="62"/>
      <c r="G19" s="62"/>
      <c r="H19" s="62"/>
      <c r="I19" s="62"/>
    </row>
    <row r="20" spans="2:9" ht="12" customHeight="1" x14ac:dyDescent="0.25">
      <c r="B20" s="57" t="str">
        <f>IF($C$5&lt;&gt;"","La moneda de la prima simulada está expresado en la moneda de la solicitud.","")</f>
        <v/>
      </c>
      <c r="C20" s="58"/>
      <c r="D20" s="58"/>
      <c r="E20" s="58"/>
      <c r="F20" s="58"/>
      <c r="G20" s="58"/>
      <c r="H20" s="58"/>
      <c r="I20" s="58"/>
    </row>
    <row r="21" spans="2:9" x14ac:dyDescent="0.25">
      <c r="B21" s="57" t="str">
        <f>IF($C$5&lt;&gt;"","Las Tarifas mostradas son solo referenciales, el importe está sujeto a evaluación del solicitante.","")</f>
        <v/>
      </c>
      <c r="C21" s="57"/>
      <c r="D21" s="57"/>
      <c r="E21" s="57"/>
      <c r="F21" s="57"/>
      <c r="G21" s="57"/>
      <c r="H21" s="57"/>
      <c r="I21" s="57"/>
    </row>
    <row r="22" spans="2:9" x14ac:dyDescent="0.25">
      <c r="B22" s="57" t="str">
        <f>IF($C$5&lt;&gt;"","La periodicidad del productos está expresada en días calendario.","")</f>
        <v/>
      </c>
      <c r="C22" s="57"/>
      <c r="D22" s="57"/>
      <c r="E22" s="57"/>
      <c r="F22" s="57"/>
      <c r="G22" s="57"/>
      <c r="H22" s="57"/>
      <c r="I22" s="57"/>
    </row>
    <row r="23" spans="2:9" x14ac:dyDescent="0.25">
      <c r="B23" s="57" t="str">
        <f>IF($C$5&lt;&gt;"","Aplica comisión de corredores y promotores: Rango de comisión 10% - 15%, la comisión no afecta el valor de la prima comercial.","")</f>
        <v/>
      </c>
      <c r="C23" s="57"/>
      <c r="D23" s="57"/>
      <c r="E23" s="57"/>
      <c r="F23" s="57"/>
      <c r="G23" s="57"/>
      <c r="H23" s="57"/>
      <c r="I23" s="57"/>
    </row>
    <row r="24" spans="2:9" x14ac:dyDescent="0.25">
      <c r="B24" s="57" t="str">
        <f>IF(C7="contractuales","Los Adelantos o Anticipos de contratos públicos pueden ser cotizados en el plazo deseado; sin embargo, solo se autoriza emisión por 90 días renovables de acuerdo al Art. 113 del RLGCE.","")</f>
        <v/>
      </c>
      <c r="C24" s="57"/>
      <c r="D24" s="57"/>
      <c r="E24" s="57"/>
      <c r="F24" s="57"/>
      <c r="G24" s="57"/>
      <c r="H24" s="57"/>
      <c r="I24" s="57"/>
    </row>
    <row r="25" spans="2:9" x14ac:dyDescent="0.25">
      <c r="B25" s="57" t="str">
        <f>IF($C$5&lt;&gt;"","No aplica coberturas adicionales y servicios asistenciales","")</f>
        <v/>
      </c>
      <c r="C25" s="57"/>
      <c r="D25" s="57"/>
      <c r="E25" s="57"/>
      <c r="F25" s="57"/>
      <c r="G25" s="57"/>
      <c r="H25" s="57"/>
      <c r="I25" s="57"/>
    </row>
    <row r="26" spans="2:9" ht="12" customHeight="1" x14ac:dyDescent="0.25">
      <c r="B26" s="57" t="str">
        <f>IF($C$5&lt;&gt;"","No aplican costos por concepto deducible, franquicia, copago o coaseguro.","")</f>
        <v/>
      </c>
      <c r="C26" s="58"/>
      <c r="D26" s="58"/>
      <c r="E26" s="58"/>
      <c r="F26" s="58"/>
      <c r="G26" s="58"/>
      <c r="H26" s="58"/>
      <c r="I26" s="58"/>
    </row>
    <row r="27" spans="2:9" x14ac:dyDescent="0.25">
      <c r="B27" s="57" t="str">
        <f>IF($C$5&lt;&gt;"","No aplica el fraccionamiento de la prima comercial.","")</f>
        <v/>
      </c>
      <c r="C27" s="57"/>
      <c r="D27" s="57"/>
      <c r="E27" s="57"/>
      <c r="F27" s="57"/>
      <c r="G27" s="57"/>
      <c r="H27" s="57"/>
      <c r="I27" s="57"/>
    </row>
    <row r="28" spans="2:9" x14ac:dyDescent="0.25">
      <c r="B28" s="57"/>
      <c r="C28" s="57"/>
      <c r="D28" s="57"/>
      <c r="E28" s="57"/>
      <c r="F28" s="57"/>
      <c r="G28" s="57"/>
      <c r="H28" s="57"/>
      <c r="I28" s="57"/>
    </row>
    <row r="29" spans="2:9" s="35" customFormat="1" ht="15.6" customHeight="1" x14ac:dyDescent="0.3">
      <c r="B29" s="62" t="str">
        <f>IF(I17&gt;0,"III. EN CASO DE REQUERIR EVALUACIÓN","")</f>
        <v/>
      </c>
      <c r="C29" s="62"/>
      <c r="D29" s="62"/>
      <c r="E29" s="62"/>
      <c r="F29" s="62"/>
      <c r="G29" s="62"/>
      <c r="H29" s="62"/>
      <c r="I29" s="62"/>
    </row>
    <row r="30" spans="2:9" x14ac:dyDescent="0.25">
      <c r="B30" s="57"/>
      <c r="C30" s="57"/>
      <c r="D30" s="57"/>
      <c r="E30" s="57"/>
      <c r="F30" s="57"/>
      <c r="G30" s="57"/>
      <c r="H30" s="57"/>
      <c r="I30" s="57"/>
    </row>
    <row r="31" spans="2:9" x14ac:dyDescent="0.25">
      <c r="B31" s="72" t="str">
        <f>IF($I$17&gt;0,"Contactanos al correo XXXXX@nacionaldeseguros.com.pe y te derivaremos con nuestros canales de atención","")</f>
        <v/>
      </c>
      <c r="C31" s="72"/>
      <c r="D31" s="72"/>
      <c r="E31" s="72"/>
      <c r="F31" s="72"/>
      <c r="G31" s="57"/>
      <c r="H31" s="57"/>
      <c r="I31" s="57"/>
    </row>
    <row r="32" spans="2:9" x14ac:dyDescent="0.25">
      <c r="B32" s="72" t="str" cm="1">
        <f t="array" ref="B32">IFERROR(_xlfn.IFS(AND($C$7="contractuales",$I$17&gt;0),"Para obras, servicios y suminsitros privados o públicos deben enviarnos:",AND($C$7&lt;&gt;"contractuales",$I$17&gt;0),"Para obligaciones administrativas envíanos"),"")</f>
        <v/>
      </c>
      <c r="C32" s="72"/>
      <c r="D32" s="72"/>
      <c r="E32" s="72"/>
      <c r="F32" s="72"/>
      <c r="G32" s="57"/>
      <c r="H32" s="57"/>
      <c r="I32" s="57"/>
    </row>
    <row r="33" spans="2:9" ht="12" customHeight="1" x14ac:dyDescent="0.25">
      <c r="B33" s="73" t="str" cm="1">
        <f t="array" ref="B33">IFERROR(_xlfn.IFS(AND($C$7="contractuales",$I$17&gt;0),"-Documentos de obra/ servicio: Bases, Memoria Descriptiva, Términos de Referencia, Orden de Servicio o Contrato Privado",AND($C$7&lt;&gt;"contractuales",$I$17&gt;0),"Para coberturas Aduaneras: copia de póliza a reemplazar. Internamiento Temporal: DAM o Documento equivalente. Devolucion de IGV: 6 últimas resoluciones autorizadas por SUNAT."),"")</f>
        <v/>
      </c>
      <c r="C33" s="73"/>
      <c r="D33" s="73"/>
      <c r="E33" s="73"/>
      <c r="F33" s="73"/>
      <c r="G33" s="73"/>
      <c r="H33" s="73"/>
      <c r="I33" s="73"/>
    </row>
    <row r="34" spans="2:9" x14ac:dyDescent="0.25">
      <c r="B34" s="74" t="str" cm="1">
        <f t="array" ref="B34">IFERROR(_xlfn.IFS(AND(I17&gt;0,C7="contractuales"),"-PDT´s 2 últimos años y EEFF situacionales y acreditar al menos 3 experiencias en obras o servicios de igual tipo y cuantía, debes adjuntar: contrato de obra/servicio, Resolución de liquidación o conformidad y contrato de consorcio (en caso aplique).",AND(I17&gt;0,C7&lt;&gt;"contractuales"),"-PDT´s 2 últimos años y EEFF situacionales"),"")</f>
        <v/>
      </c>
      <c r="C34" s="74"/>
      <c r="D34" s="74"/>
      <c r="E34" s="74"/>
      <c r="F34" s="74"/>
      <c r="G34" s="74"/>
      <c r="H34" s="74"/>
      <c r="I34" s="74"/>
    </row>
    <row r="35" spans="2:9" x14ac:dyDescent="0.25">
      <c r="B35" s="74"/>
      <c r="C35" s="74"/>
      <c r="D35" s="74"/>
      <c r="E35" s="74"/>
      <c r="F35" s="74"/>
      <c r="G35" s="74"/>
      <c r="H35" s="74"/>
      <c r="I35" s="74"/>
    </row>
    <row r="36" spans="2:9" ht="4.2" customHeight="1" x14ac:dyDescent="0.25">
      <c r="B36" s="57"/>
      <c r="C36" s="57"/>
      <c r="D36" s="57"/>
      <c r="E36" s="57"/>
      <c r="F36" s="57"/>
      <c r="G36" s="57"/>
      <c r="H36" s="57"/>
      <c r="I36" s="57"/>
    </row>
    <row r="37" spans="2:9" x14ac:dyDescent="0.25">
      <c r="B37" s="72" t="str">
        <f>IF($I$17&gt;0,"El importe de contragarantías solicitadas está en función a la evaluación realizada acorde nuestras políticas de suscripción","")</f>
        <v/>
      </c>
      <c r="C37" s="72"/>
      <c r="D37" s="72"/>
      <c r="E37" s="72"/>
      <c r="F37" s="72"/>
      <c r="G37" s="57"/>
      <c r="H37" s="57"/>
      <c r="I37" s="57"/>
    </row>
    <row r="38" spans="2:9" x14ac:dyDescent="0.25">
      <c r="B38" s="57"/>
      <c r="C38" s="57"/>
      <c r="D38" s="57"/>
      <c r="E38" s="57"/>
      <c r="F38" s="57"/>
      <c r="G38" s="57"/>
      <c r="H38" s="57"/>
      <c r="I38" s="57"/>
    </row>
    <row r="39" spans="2:9" x14ac:dyDescent="0.25">
      <c r="B39" s="57"/>
      <c r="C39" s="57"/>
      <c r="D39" s="57"/>
      <c r="E39" s="57"/>
      <c r="F39" s="57"/>
      <c r="G39" s="57"/>
      <c r="H39" s="57"/>
      <c r="I39" s="57"/>
    </row>
    <row r="47" spans="2:9" x14ac:dyDescent="0.25">
      <c r="I47" s="75" t="s">
        <v>42</v>
      </c>
    </row>
  </sheetData>
  <sheetProtection algorithmName="SHA-512" hashValue="kjJTNHSFNs2I9HshWI+LoTE7qtrFlA66NWsRzH6r1d/aDqHs3ZImYAjrNvf1oLAniBybU0mUuk+LBSeLWi8yeg==" saltValue="wiulh1boA3opEvSwHrwXVQ==" spinCount="100000" sheet="1" objects="1" scenarios="1"/>
  <mergeCells count="14">
    <mergeCell ref="B31:F31"/>
    <mergeCell ref="B29:I29"/>
    <mergeCell ref="B37:F37"/>
    <mergeCell ref="B32:F32"/>
    <mergeCell ref="B33:I33"/>
    <mergeCell ref="B34:I35"/>
    <mergeCell ref="B19:I19"/>
    <mergeCell ref="C10:D10"/>
    <mergeCell ref="C1:H1"/>
    <mergeCell ref="C2:H2"/>
    <mergeCell ref="C9:D9"/>
    <mergeCell ref="F5:I6"/>
    <mergeCell ref="E5:E6"/>
    <mergeCell ref="B3:I3"/>
  </mergeCells>
  <conditionalFormatting sqref="B19:I19">
    <cfRule type="expression" dxfId="4" priority="2">
      <formula>$B$19="II. OBSERVACIONES"</formula>
    </cfRule>
  </conditionalFormatting>
  <conditionalFormatting sqref="B29:I29">
    <cfRule type="expression" dxfId="3" priority="1">
      <formula>$I$17&gt;0</formula>
    </cfRule>
  </conditionalFormatting>
  <conditionalFormatting sqref="C9:D9">
    <cfRule type="containsText" dxfId="2" priority="5" operator="containsText" text="ingrese">
      <formula>NOT(ISERROR(SEARCH("ingrese",C9)))</formula>
    </cfRule>
  </conditionalFormatting>
  <conditionalFormatting sqref="C10:D10">
    <cfRule type="expression" dxfId="1" priority="3">
      <formula>$C$7="contractuales"</formula>
    </cfRule>
  </conditionalFormatting>
  <conditionalFormatting sqref="E5:I6">
    <cfRule type="containsText" dxfId="0" priority="6" operator="containsText" text="SBS">
      <formula>NOT(ISERROR(SEARCH("SBS",E5)))</formula>
    </cfRule>
  </conditionalFormatting>
  <dataValidations xWindow="344" yWindow="478" count="5">
    <dataValidation type="decimal" operator="lessThan" allowBlank="1" showInputMessage="1" errorTitle="Contratos Públicos" promptTitle="Recuerda! Contratos Públicos" prompt="De acuerdo a la Ley N° 32069, las coberturas se definen:_x000a_FC: 10%_x000a_AD: hasta 10%_x000a_AM: hasta 20%_x000a_*Para servicio solo aplica AD hasta el 30%." sqref="C13" xr:uid="{4B1C40D5-DAE7-4D61-8771-3E028E7F4F64}">
      <formula1>0.1</formula1>
    </dataValidation>
    <dataValidation type="list" allowBlank="1" showInputMessage="1" showErrorMessage="1" sqref="C7" xr:uid="{D01307B9-F8C0-47A5-88D6-1644E1BB30AD}">
      <formula1>Obligaciones</formula1>
    </dataValidation>
    <dataValidation type="list" allowBlank="1" showInputMessage="1" showErrorMessage="1" sqref="B13:B16" xr:uid="{D8A03DC1-9BF1-49FD-BAD7-868A1C745AD4}">
      <formula1>INDIRECT($C$7)</formula1>
    </dataValidation>
    <dataValidation type="list" allowBlank="1" showInputMessage="1" showErrorMessage="1" sqref="B10" xr:uid="{22132299-F451-40E4-A135-1DADF1DE3E6D}">
      <formula1>"Seleccione, Soles, Dólares"</formula1>
    </dataValidation>
    <dataValidation type="decimal" operator="lessThan" allowBlank="1" errorTitle="Contratos Públicos" promptTitle="Recuerda! Contratos Públicos" prompt="De acuerdo a la Ley N° 32069, las coberturas se definen:_x000a_FC: 10%_x000a_AD: hasta 10%_x000a_AM: hasta 20%_x000a_*Para servicio solo aplica AD hasta el 30%." sqref="D13" xr:uid="{E5884C39-7D86-42F7-8141-9D1BABB2ECEA}">
      <formula1>0.1</formula1>
    </dataValidation>
  </dataValidations>
  <printOptions horizontalCentered="1" verticalCentered="1"/>
  <pageMargins left="0" right="0" top="0.19685039370078741" bottom="0" header="0.31496062992125984" footer="0.31496062992125984"/>
  <pageSetup paperSize="9" scale="8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xWindow="344" yWindow="478" count="1">
        <x14:dataValidation type="list" allowBlank="1" showInputMessage="1" showErrorMessage="1" xr:uid="{6FC80E13-3EB5-4E47-A165-89E8518DA457}">
          <x14:formula1>
            <xm:f>Hoja1!$B$2:$B$8</xm:f>
          </x14:formula1>
          <xm:sqref>C5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9A0FAB-FB42-4988-ACAD-C57B7E3F5B51}">
  <dimension ref="B2:J21"/>
  <sheetViews>
    <sheetView showGridLines="0" workbookViewId="0">
      <selection activeCell="E19" sqref="E19"/>
    </sheetView>
  </sheetViews>
  <sheetFormatPr baseColWidth="10" defaultRowHeight="14.4" x14ac:dyDescent="0.3"/>
  <cols>
    <col min="2" max="2" width="16.33203125" bestFit="1" customWidth="1"/>
    <col min="4" max="4" width="26.21875" bestFit="1" customWidth="1"/>
    <col min="5" max="5" width="26.21875" customWidth="1"/>
    <col min="7" max="7" width="32.88671875" bestFit="1" customWidth="1"/>
    <col min="8" max="8" width="54.109375" bestFit="1" customWidth="1"/>
    <col min="9" max="9" width="18.109375" customWidth="1"/>
    <col min="10" max="10" width="32.33203125" bestFit="1" customWidth="1"/>
  </cols>
  <sheetData>
    <row r="2" spans="2:10" x14ac:dyDescent="0.3">
      <c r="B2" s="6"/>
    </row>
    <row r="3" spans="2:10" x14ac:dyDescent="0.3">
      <c r="B3" s="7" t="s">
        <v>21</v>
      </c>
      <c r="D3" s="6" t="s">
        <v>25</v>
      </c>
      <c r="E3" s="24">
        <v>0.04</v>
      </c>
      <c r="G3" s="6" t="s">
        <v>25</v>
      </c>
      <c r="H3" s="6" t="s">
        <v>23</v>
      </c>
      <c r="I3" s="6"/>
      <c r="J3" s="6" t="s">
        <v>24</v>
      </c>
    </row>
    <row r="4" spans="2:10" x14ac:dyDescent="0.3">
      <c r="B4" s="7" t="s">
        <v>22</v>
      </c>
      <c r="D4" s="7" t="s">
        <v>23</v>
      </c>
      <c r="E4" s="25">
        <v>0.05</v>
      </c>
      <c r="G4" s="1"/>
      <c r="H4" s="6"/>
      <c r="I4" s="2"/>
      <c r="J4" s="2"/>
    </row>
    <row r="5" spans="2:10" x14ac:dyDescent="0.3">
      <c r="B5" s="7"/>
      <c r="D5" s="7" t="s">
        <v>24</v>
      </c>
      <c r="E5" s="25">
        <v>0.05</v>
      </c>
      <c r="G5" s="10" t="s">
        <v>6</v>
      </c>
      <c r="H5" s="9" t="s">
        <v>13</v>
      </c>
      <c r="I5" s="26">
        <v>25000</v>
      </c>
      <c r="J5" s="12" t="s">
        <v>17</v>
      </c>
    </row>
    <row r="6" spans="2:10" x14ac:dyDescent="0.3">
      <c r="B6" s="7"/>
      <c r="D6" s="7"/>
      <c r="E6" s="7"/>
      <c r="G6" s="10" t="s">
        <v>7</v>
      </c>
      <c r="H6" s="9" t="s">
        <v>14</v>
      </c>
      <c r="I6" s="27">
        <v>100000</v>
      </c>
    </row>
    <row r="7" spans="2:10" x14ac:dyDescent="0.3">
      <c r="B7" s="7"/>
      <c r="D7" s="8"/>
      <c r="E7" s="8"/>
      <c r="G7" s="10" t="s">
        <v>8</v>
      </c>
      <c r="H7" s="9" t="s">
        <v>15</v>
      </c>
      <c r="I7" s="27">
        <v>50000</v>
      </c>
    </row>
    <row r="8" spans="2:10" x14ac:dyDescent="0.3">
      <c r="B8" s="8"/>
      <c r="G8" s="10" t="s">
        <v>9</v>
      </c>
      <c r="H8" s="9" t="s">
        <v>16</v>
      </c>
      <c r="I8" s="27"/>
    </row>
    <row r="9" spans="2:10" x14ac:dyDescent="0.3">
      <c r="G9" s="10" t="s">
        <v>10</v>
      </c>
      <c r="H9" s="7"/>
    </row>
    <row r="10" spans="2:10" x14ac:dyDescent="0.3">
      <c r="G10" s="10" t="s">
        <v>11</v>
      </c>
      <c r="H10" s="7"/>
    </row>
    <row r="11" spans="2:10" x14ac:dyDescent="0.3">
      <c r="D11" t="s">
        <v>21</v>
      </c>
      <c r="E11" t="s">
        <v>22</v>
      </c>
      <c r="G11" s="11" t="s">
        <v>12</v>
      </c>
      <c r="H11" s="7"/>
    </row>
    <row r="12" spans="2:10" x14ac:dyDescent="0.3">
      <c r="D12" s="6" t="s">
        <v>25</v>
      </c>
      <c r="E12" s="6" t="s">
        <v>25</v>
      </c>
      <c r="H12" s="8"/>
    </row>
    <row r="13" spans="2:10" x14ac:dyDescent="0.3">
      <c r="E13" s="7" t="s">
        <v>23</v>
      </c>
    </row>
    <row r="14" spans="2:10" x14ac:dyDescent="0.3">
      <c r="E14" s="7" t="s">
        <v>24</v>
      </c>
    </row>
    <row r="17" spans="4:9" x14ac:dyDescent="0.3">
      <c r="G17" t="s">
        <v>31</v>
      </c>
      <c r="H17" t="s">
        <v>35</v>
      </c>
      <c r="I17" t="s">
        <v>32</v>
      </c>
    </row>
    <row r="18" spans="4:9" x14ac:dyDescent="0.3">
      <c r="G18" t="s">
        <v>22</v>
      </c>
      <c r="H18" t="s">
        <v>36</v>
      </c>
      <c r="I18" t="s">
        <v>33</v>
      </c>
    </row>
    <row r="19" spans="4:9" x14ac:dyDescent="0.3">
      <c r="D19" s="29" t="s">
        <v>30</v>
      </c>
      <c r="E19" s="30"/>
      <c r="G19" t="s">
        <v>21</v>
      </c>
      <c r="H19" t="s">
        <v>37</v>
      </c>
      <c r="I19" t="s">
        <v>34</v>
      </c>
    </row>
    <row r="20" spans="4:9" x14ac:dyDescent="0.3">
      <c r="D20" s="1" t="s">
        <v>26</v>
      </c>
      <c r="E20" s="2">
        <v>700</v>
      </c>
    </row>
    <row r="21" spans="4:9" x14ac:dyDescent="0.3">
      <c r="D21" s="31" t="s">
        <v>27</v>
      </c>
      <c r="E21" s="32">
        <v>200</v>
      </c>
    </row>
  </sheetData>
  <phoneticPr fontId="1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7</vt:i4>
      </vt:variant>
    </vt:vector>
  </HeadingPairs>
  <TitlesOfParts>
    <vt:vector size="9" baseType="lpstr">
      <vt:lpstr>COTIZADOR_ Cauciones y Fianzas</vt:lpstr>
      <vt:lpstr>Hoja1</vt:lpstr>
      <vt:lpstr>Aduaneras</vt:lpstr>
      <vt:lpstr>'COTIZADOR_ Cauciones y Fianzas'!Área_de_impresión</vt:lpstr>
      <vt:lpstr>Contractuales</vt:lpstr>
      <vt:lpstr>Fianza_GOO</vt:lpstr>
      <vt:lpstr>Impositivas</vt:lpstr>
      <vt:lpstr>Obligaciones</vt:lpstr>
      <vt:lpstr>Póliza_de_Caución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Cristopher Aguero</dc:creator>
  <cp:lastModifiedBy>David Fernandez Cubas</cp:lastModifiedBy>
  <cp:lastPrinted>2025-07-23T00:00:28Z</cp:lastPrinted>
  <dcterms:created xsi:type="dcterms:W3CDTF">2025-05-08T22:45:10Z</dcterms:created>
  <dcterms:modified xsi:type="dcterms:W3CDTF">2026-04-13T15:35:50Z</dcterms:modified>
</cp:coreProperties>
</file>